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H:\PETS CEGAIP\PET 2026\5. 84 XIV\"/>
    </mc:Choice>
  </mc:AlternateContent>
  <xr:revisionPtr revIDLastSave="0" documentId="13_ncr:1_{B7941327-2376-45DD-A68A-5E290BA19A17}" xr6:coauthVersionLast="47" xr6:coauthVersionMax="47" xr10:uidLastSave="{00000000-0000-0000-0000-000000000000}"/>
  <bookViews>
    <workbookView xWindow="-120" yWindow="-120" windowWidth="29040" windowHeight="15720" tabRatio="83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28">[1]Hidden_2!$A$1:$A$2</definedName>
    <definedName name="Hidden_312">Hidden_3!$A$1:$A$2</definedName>
    <definedName name="Hidden_41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F19" i="1" l="1"/>
  <c r="A15" i="7" s="1"/>
  <c r="AB19" i="1"/>
  <c r="Q19" i="1" s="1"/>
  <c r="AA19" i="1"/>
  <c r="X19" i="1"/>
  <c r="D14" i="6"/>
  <c r="AB15" i="1"/>
  <c r="AB14" i="1"/>
  <c r="A14" i="6"/>
  <c r="D5" i="6"/>
  <c r="D6" i="6"/>
  <c r="D7" i="6"/>
  <c r="D8" i="6"/>
  <c r="D9" i="6"/>
  <c r="D10" i="6"/>
  <c r="D12" i="6"/>
  <c r="D13" i="6"/>
  <c r="A14" i="7"/>
  <c r="AB18" i="1"/>
  <c r="AB17" i="1"/>
  <c r="Q17" i="1" s="1"/>
  <c r="AB16" i="1"/>
  <c r="AB13" i="1"/>
  <c r="Q13" i="1" s="1"/>
  <c r="AB12" i="1"/>
  <c r="AB11" i="1"/>
  <c r="Q11" i="1" s="1"/>
  <c r="AB10" i="1"/>
  <c r="Q10" i="1" s="1"/>
  <c r="AB9" i="1"/>
  <c r="Q9" i="1" s="1"/>
  <c r="AB8" i="1"/>
  <c r="Q14" i="1"/>
  <c r="Q12" i="1"/>
  <c r="Q16" i="1"/>
  <c r="Q18" i="1"/>
  <c r="AA18" i="1"/>
  <c r="AA17" i="1"/>
  <c r="AF18" i="1"/>
  <c r="X18" i="1"/>
  <c r="X17" i="1"/>
  <c r="AC15" i="1"/>
  <c r="AC12" i="1"/>
  <c r="X12" i="1"/>
  <c r="D15" i="6" l="1"/>
  <c r="A15" i="6"/>
  <c r="Q15" i="1"/>
  <c r="D11" i="6" s="1"/>
  <c r="AC9" i="1"/>
  <c r="X16" i="1"/>
  <c r="X15" i="1"/>
  <c r="X14" i="1"/>
  <c r="X13" i="1"/>
  <c r="X11" i="1"/>
  <c r="X10" i="1"/>
  <c r="X9" i="1"/>
  <c r="AF9" i="1"/>
  <c r="AF10" i="1" s="1"/>
  <c r="AF11" i="1" s="1"/>
  <c r="AF12" i="1" s="1"/>
  <c r="AF13" i="1" s="1"/>
  <c r="AF14" i="1" s="1"/>
  <c r="AF15" i="1" s="1"/>
  <c r="AF16" i="1" s="1"/>
  <c r="AF17" i="1" s="1"/>
  <c r="AA9" i="1"/>
  <c r="AA10" i="1" l="1"/>
  <c r="A5" i="6"/>
  <c r="A6" i="6"/>
  <c r="A5" i="7"/>
  <c r="A6" i="7"/>
  <c r="A7" i="7"/>
  <c r="A8" i="7"/>
  <c r="A9" i="7"/>
  <c r="A10" i="7"/>
  <c r="A11" i="7"/>
  <c r="A12" i="7"/>
  <c r="A13" i="7"/>
  <c r="A4" i="7"/>
  <c r="A4" i="6"/>
  <c r="AC8" i="1"/>
  <c r="X8" i="1"/>
  <c r="AA11" i="1" l="1"/>
  <c r="Q8" i="1"/>
  <c r="D4" i="6" s="1"/>
  <c r="AA12" i="1" l="1"/>
  <c r="A7" i="6"/>
  <c r="AA13" i="1" l="1"/>
  <c r="A8" i="6"/>
  <c r="AA14" i="1" l="1"/>
  <c r="A9" i="6"/>
  <c r="AA15" i="1" l="1"/>
  <c r="A10" i="6"/>
  <c r="AA16" i="1" l="1"/>
  <c r="A11" i="6"/>
  <c r="A13" i="6" l="1"/>
  <c r="A12" i="6"/>
</calcChain>
</file>

<file path=xl/sharedStrings.xml><?xml version="1.0" encoding="utf-8"?>
<sst xmlns="http://schemas.openxmlformats.org/spreadsheetml/2006/main" count="424" uniqueCount="213">
  <si>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</si>
  <si>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</si>
  <si>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</si>
  <si>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</si>
  <si>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</si>
  <si>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</si>
  <si>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</si>
  <si>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</si>
  <si>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</si>
  <si>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</si>
  <si>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</si>
  <si>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</si>
  <si>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</si>
  <si>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</si>
  <si>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</si>
  <si>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</si>
  <si>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</si>
  <si>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</si>
  <si>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</si>
  <si>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</si>
  <si>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</si>
  <si>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</si>
  <si>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</si>
  <si>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</si>
  <si>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</si>
  <si>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</si>
  <si>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</si>
  <si>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</si>
  <si>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</si>
  <si>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</si>
  <si>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</si>
  <si>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</si>
  <si>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</si>
  <si>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</si>
  <si>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</si>
  <si>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</si>
  <si>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</si>
  <si>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</si>
  <si>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</si>
  <si>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</si>
  <si>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</si>
  <si>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</si>
  <si>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</si>
  <si>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</si>
  <si>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</si>
  <si>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</si>
  <si>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</si>
  <si>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</si>
  <si>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</si>
  <si>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</si>
  <si>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</si>
  <si>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</si>
  <si>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</si>
  <si>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</si>
  <si>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</si>
  <si>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</si>
  <si>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</si>
  <si>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</si>
  <si>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</si>
  <si>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</si>
  <si>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</si>
  <si>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</si>
  <si>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</si>
  <si>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</si>
  <si>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</si>
  <si>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</si>
  <si>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</si>
  <si>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</si>
  <si>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</si>
  <si>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</si>
  <si>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</si>
  <si>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</si>
  <si>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</si>
  <si>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</si>
  <si>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</si>
  <si>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</si>
  <si>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</si>
  <si>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</si>
  <si>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</si>
  <si>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</si>
  <si>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</si>
  <si>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</si>
  <si>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</si>
  <si>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</si>
  <si>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</si>
  <si>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</si>
  <si>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</si>
  <si>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</si>
  <si>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</si>
  <si>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</si>
  <si>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</si>
  <si>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</si>
  <si>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</si>
  <si>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</si>
  <si>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</si>
  <si>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</si>
  <si>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</si>
  <si>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</si>
  <si>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</si>
  <si>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</si>
  <si>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</si>
  <si>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</si>
  <si>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</si>
  <si>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</si>
  <si>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</si>
  <si>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</si>
  <si>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</si>
  <si>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</si>
  <si>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</si>
  <si>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</si>
  <si>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</si>
  <si>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</si>
  <si>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</si>
  <si>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</si>
  <si>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</si>
  <si>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Viáticos en el país</t>
  </si>
  <si>
    <t>México</t>
  </si>
  <si>
    <t>Tesorería Municipal</t>
  </si>
  <si>
    <t>Hipervínculo a las facturas o comprobantes 
Tabla_549576</t>
  </si>
  <si>
    <t>San Luis Potosí</t>
  </si>
  <si>
    <t>http://www.cegaipslp.org.mx/HV2025.nsf/nombre_de_la_vista/5039531BC3E5BA9806258D57006296EB/$File/GACETA++168+BASES+NORMATIVAS+24-27.pdf</t>
  </si>
  <si>
    <t>Toda vez que se ha dado  cumplimiento a los artículos 5, 6, 7, 11 fracciones I, II, VI, IX, XI y 13 fracciones I, II y III de la Ley General de Archivos; las versiones públicas de los archivos que corresponden a los meses de diciembre 2025 y enero 2026 estará disponibles para consulta en el mes de febrero 2026; lo anterior, derivado de la carga de trabajo generada por el cierre contable del ejercicio fiscal 2025. El importe de gastos no erogado, se observa en el hipervínculo de la Tabla 549576 en el recibo de entero (comprobante de la devolución y reembolsos del dinero al H. Ayuntamiento). El importe total erogado representa la cantidad ejercida por parte del funcionario, en la tabla 549575 se proporciona la cantidad total considerando titular del gasto y acompañantes</t>
  </si>
  <si>
    <t>FERNANDO</t>
  </si>
  <si>
    <t xml:space="preserve">TOVAR </t>
  </si>
  <si>
    <t>CORONADO</t>
  </si>
  <si>
    <t>VIATICOS ASISTENCIA A PREMIO AL MERITO ECOLOGICO EN LA EXPO RESIDUOS 2026</t>
  </si>
  <si>
    <t>TOTAL DE LA POLIZA</t>
  </si>
  <si>
    <t>ALEJANDRO</t>
  </si>
  <si>
    <t>POLANCO</t>
  </si>
  <si>
    <t>ACOSTA</t>
  </si>
  <si>
    <t>Curso Incendios Forestales impartido en Cd de Tijuana, Mexico.</t>
  </si>
  <si>
    <t>Tijuana</t>
  </si>
  <si>
    <t>Baja California</t>
  </si>
  <si>
    <t xml:space="preserve">RAFAEL </t>
  </si>
  <si>
    <t>QUIZ</t>
  </si>
  <si>
    <t>NIÑO</t>
  </si>
  <si>
    <t>VIÁTICOS CON MOTIVO DE COMISIÓN EL DÍA 31 DE MARZO DEL AÑO EN CURSO AL MUNICIPIO DE XILITLA, SAN LUIS POTOSI, PARA RECOGER Y TRASLADAR LOS INSTRUMENTOS MUSICALES DONADOS POR LA ORGANIZACIÓN XILITLENSE PARA LAS ARTES, LA CULTURA Y LA CIENCIA, A.C., EN BENEFICIO DE LA ESCUELA MUNICIPAL DE FORMACIÓN MUSICAL.</t>
  </si>
  <si>
    <t>Xilitla</t>
  </si>
  <si>
    <t xml:space="preserve">HUGO RICARDO </t>
  </si>
  <si>
    <t>SALINAS</t>
  </si>
  <si>
    <t>ALVAREZ</t>
  </si>
  <si>
    <t>VIÁTICOS PARA 4 PAX DE LA DIRECCIÓN PARA ASISTIR A LA CONMEMORACIÓN DE LOS 80 AÑOS DE LA UNESCO EL DÍA 24 DE MARZO DE 2026 EN LA CDMX.</t>
  </si>
  <si>
    <t xml:space="preserve">CLAUDIA LORENA </t>
  </si>
  <si>
    <t xml:space="preserve">PERALTA </t>
  </si>
  <si>
    <t>ANTIGA</t>
  </si>
  <si>
    <t>VICTOR MANUEL</t>
  </si>
  <si>
    <t>GARCIA</t>
  </si>
  <si>
    <t>ECHEVARRIA</t>
  </si>
  <si>
    <t>España</t>
  </si>
  <si>
    <t>Madrid</t>
  </si>
  <si>
    <t>CURSO Y TALLERES "TEMPORADA DE LLUVIAS Y CICLONES TROPICALES" EN BOCA DEL RIO, VERACRUZ, IMPARTIDO POR SISTEMA NACIONAL DE PROTECCIÓN CIVIL.</t>
  </si>
  <si>
    <t>Veracruz</t>
  </si>
  <si>
    <t>Boca del Río</t>
  </si>
  <si>
    <t>Matehuala, Rio Verde y Cd. Valles</t>
  </si>
  <si>
    <t>VIÁTICOS PARA ASISTIR EN LA PRESENTACIÓNDEL FESTIVAL SAN LUIS EN PRIMAVERA 2026, EN LOS MUNICIPIOS DE MATEHUALA, RIOVERDE Y CD. VALLES LOS DÍAS 25 Y 26 DE MARZO DE 2026</t>
  </si>
  <si>
    <t>GASTOS A COMPROBAR POR COMISION A LA CIUDAD DE MEXICO PARA ATENDER AUDITORIA INTEGRAL LOS DIAS 12 Y 13 DE ENERO DE 2026</t>
  </si>
  <si>
    <t>JAIME GABRIEL</t>
  </si>
  <si>
    <t>HERNANDEZ</t>
  </si>
  <si>
    <t>SEGOVIA</t>
  </si>
  <si>
    <t>VIÁTICOS PARA 2 PAX PARA ASISTIR A LA ASAMBLEA GENERAL ORDINARIA DE LA ASOCIACIÓN NACIONAL DE CIUDADES MEXICANAS DEL PATRIMONIO MUNIDAL EL DÍA 10 DE ABRIL DEL AÑO EN CURSO EN CAMPECHE, CAMP.</t>
  </si>
  <si>
    <t>Campeche</t>
  </si>
  <si>
    <t>MARISOL</t>
  </si>
  <si>
    <t>MARTINEZ</t>
  </si>
  <si>
    <t>TOVAR</t>
  </si>
  <si>
    <t>Puerto Vallarta</t>
  </si>
  <si>
    <t>Jalisco</t>
  </si>
  <si>
    <t>VIATICOS PARA 4 TRABAJADORES DEL SMDIF COMISONADOS PARA EL PROYECTO "ALMAS EN LIBERTAD, CON EL DIF DE LA CAPITAL" DEL MES DE ABRIL</t>
  </si>
  <si>
    <t>Viáticos para asistencia al Tianguis Turístico a realizarse del 27 al 30 de abril en Acapulco, Guerrero, para la difusión y promoción de Turismo Deportivo en la Ciudad de San Luis Potosí</t>
  </si>
  <si>
    <t>LUIS FERNANDO</t>
  </si>
  <si>
    <t>ALONSO</t>
  </si>
  <si>
    <t>MOLINA</t>
  </si>
  <si>
    <t>Acapulco</t>
  </si>
  <si>
    <t>Guerrero</t>
  </si>
  <si>
    <t>VIATICOS PARA 6 PERSONAS PARA ACUDIR A MADRID, ESPAÑA AL EVENTO DE FITUR 2026 DEL 15 AL 26 DE ENERO DE 2026, EL SR. VICTOR MANUEL COMPRUEBA UNA PARTE DE GASTOS.</t>
  </si>
  <si>
    <t>http://www.cegaipslp.org.mx/HV2026.nsf/nombre_de_la_vista/98B824AD3FDE0DB706258E0D0073E77F/$File/M-01+04+2026+FACTURAS.pdf</t>
  </si>
  <si>
    <t>http://www.cegaipslp.org.mx/HV2026.nsf/nombre_de_la_vista/67EC08198DC9A21206258E0D0074091F/$File/M-06+04+2026+FACTURAS.pdf</t>
  </si>
  <si>
    <t>http://www.cegaipslp.org.mx/HV2026.nsf/nombre_de_la_vista/A1E8E8AC91BD8D0706258E0D00745800/$File/M-52+04+2026+FACTURAS.pdf</t>
  </si>
  <si>
    <t>http://www.cegaipslp.org.mx/HV2026.nsf/nombre_de_la_vista/DA21111F2DABD29B06258E0D00746492/$File/M-53+04+2026+FACTURAS.pdf</t>
  </si>
  <si>
    <t>http://www.cegaipslp.org.mx/HV2026.nsf/nombre_de_la_vista/D247E5FDEF163F1E06258E0D00746F20/$File/M-54+04+2026+FACTURAS.pdf</t>
  </si>
  <si>
    <t>http://www.cegaipslp.org.mx/HV2026.nsf/nombre_de_la_vista/365A22239E283DD806258E0D00747B94/$File/M-36+05+2026+FACTURAS.pdf</t>
  </si>
  <si>
    <t>http://www.cegaipslp.org.mx/HV2026.nsf/nombre_de_la_vista/5FB58B19541B084B06258E0D00748CE3/$File/M-43+05+2026+FACTURAS.pdf</t>
  </si>
  <si>
    <t>http://www.cegaipslp.org.mx/HV2026.nsf/nombre_de_la_vista/E4B9ED2A9B409D8506258E0D00749BED/$File/M-87+05+2026+FACTURAS.pdf</t>
  </si>
  <si>
    <t>http://www.cegaipslp.org.mx/HV2026.nsf/nombre_de_la_vista/02185DAE17C7DD3A06258E0D0074A6ED/$File/M-88+05+2026+FACTURAS.pdf</t>
  </si>
  <si>
    <t>http://www.cegaipslp.org.mx/HV2026.nsf/nombre_de_la_vista/01FEEC2B58C71AC206258E0D0074B2B0/$File/M-100+05+2026+FACTURAS.pdf</t>
  </si>
  <si>
    <t>http://www.cegaipslp.org.mx/HV2026.nsf/nombre_de_la_vista/EE5693F31975E90006258E0D0074C0A2/$File/M-113+05+2026+FACTURAS.pdf</t>
  </si>
  <si>
    <t>http://www.cegaipslp.org.mx/HV2026.nsf/nombre_de_la_vista/7F76BB17B0F2B02A06258E0D0074D5A4/$File/M-32+05+2026+FACTURAS.pdf</t>
  </si>
  <si>
    <t>http://www.cegaipslp.org.mx/HV2026.nsf/nombre_de_la_vista/F25D06BD3B1720E106258E0D0074FC04/$File/M-06+04+2026+INFORME.pdf</t>
  </si>
  <si>
    <t>http://www.cegaipslp.org.mx/HV2026.nsf/nombre_de_la_vista/E9153571E23A4C9D06258E0D00751000/$File/M-01+04+2026+INFORME.pdf</t>
  </si>
  <si>
    <t>http://www.cegaipslp.org.mx/HV2026.nsf/nombre_de_la_vista/9F66C40463BA812606258E0D00751EBD/$File/M-52+04+2026+INFORME.pdf</t>
  </si>
  <si>
    <t>http://www.cegaipslp.org.mx/HV2026.nsf/nombre_de_la_vista/793CBE9091B860D406258E0D00752ECF/$File/M-53+04+2026+INFORME.pdf</t>
  </si>
  <si>
    <t>http://www.cegaipslp.org.mx/HV2026.nsf/nombre_de_la_vista/A951FDA7CE4E42C106258E0D0075457E/$File/M-54+04+2026+INFORME.pdf</t>
  </si>
  <si>
    <t>http://www.cegaipslp.org.mx/HV2026.nsf/nombre_de_la_vista/B1235D5717E8557106258E0D00755126/$File/M-36+05+2026+INFORME.pdf</t>
  </si>
  <si>
    <t>http://www.cegaipslp.org.mx/HV2026.nsf/nombre_de_la_vista/65263B41A585DB6906258E0D00755B03/$File/M-43+05+2026+INFORME.pdf</t>
  </si>
  <si>
    <t>http://www.cegaipslp.org.mx/HV2026.nsf/nombre_de_la_vista/5D9521AEE4D3EDAE06258E0D0075681C/$File/M-87+05+2026+INFORME.pdf</t>
  </si>
  <si>
    <t>http://www.cegaipslp.org.mx/HV2026.nsf/nombre_de_la_vista/C9E3C53B4D6A68F406258E0D007573C4/$File/M-88+05+2026+INFORME.pdf</t>
  </si>
  <si>
    <t>http://www.cegaipslp.org.mx/HV2026.nsf/nombre_de_la_vista/8FC7D739ABDCF2DF06258E0D00757D5D/$File/M-100+05+2026+INFORME.pdf</t>
  </si>
  <si>
    <t>http://www.cegaipslp.org.mx/HV2026.nsf/nombre_de_la_vista/6B9E7FE8375E8E0806258E0D00758BB0/$File/M-113+05+2026+INFORME.pdf</t>
  </si>
  <si>
    <t>http://www.cegaipslp.org.mx/HV2026.nsf/nombre_de_la_vista/6A66B31AA396444A06258E0D00759F35/$File/M-32+05+2026+INFORME.pdf</t>
  </si>
  <si>
    <t>JEFE DE AREA 'B'</t>
  </si>
  <si>
    <t>DIRECCION DE GESTION ECOLOGICA Y MANEJO DE RESIDUOS</t>
  </si>
  <si>
    <t>SUBDIRECTOR 'A'</t>
  </si>
  <si>
    <t>PROTECCION CIVIL</t>
  </si>
  <si>
    <t xml:space="preserve">COORDINADOR TECNICO </t>
  </si>
  <si>
    <t>EDUCACION MUNICIPAL</t>
  </si>
  <si>
    <t>DIRECTORA 'A'</t>
  </si>
  <si>
    <t>DIRECTOR 'A'</t>
  </si>
  <si>
    <t>DIRECCION DE TURISMO</t>
  </si>
  <si>
    <t>OFICINA DE TESORERIA MUNICIPAL</t>
  </si>
  <si>
    <t>COORDINADORA ESPECIALIZADA 'D'</t>
  </si>
  <si>
    <t>COORDINADOR ESPECIALIZADO 'D'</t>
  </si>
  <si>
    <t>COORDINACION PSICOLOGIA Y PREVENCION</t>
  </si>
  <si>
    <t>DIRECCION DE DEPORTE</t>
  </si>
  <si>
    <t>Servicios profesionales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</si>
</sst>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9"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8"/>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5" tint="0.7999816888943144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43" fontId="6" fillId="0" borderId="0" applyFont="0" applyFill="0" applyBorder="0" applyAlignment="0" applyProtection="0"/>
    <xf numFmtId="0" fontId="7" fillId="0" borderId="0" applyNumberFormat="0" applyFill="0" applyBorder="0" applyAlignment="0" applyProtection="0"/>
    <xf numFmtId="0" fontId="6" fillId="3" borderId="0"/>
    <xf numFmtId="0" fontId="7" fillId="3" borderId="0" applyNumberFormat="0" applyFill="0" applyBorder="0" applyAlignment="0" applyProtection="0"/>
    <xf numFmtId="0" fontId="6" fillId="3" borderId="0"/>
    <xf numFmtId="0" fontId="6" fillId="3" borderId="0"/>
    <xf numFmtId="0" fontId="3" fillId="3" borderId="0"/>
    <xf numFmtId="0" fontId="6" fillId="3" borderId="0"/>
    <xf numFmtId="0" fontId="6" fillId="3" borderId="0"/>
    <xf numFmtId="0" fontId="6" fillId="3" borderId="0"/>
    <xf numFmtId="0" fontId="3" fillId="3" borderId="0"/>
    <xf numFmtId="0" fontId="6" fillId="3" borderId="0"/>
    <xf numFmtId="0" fontId="6" fillId="3" borderId="0"/>
    <xf numFmtId="43" fontId="6" fillId="3" borderId="0" applyFont="0" applyFill="0" applyBorder="0" applyAlignment="0" applyProtection="0"/>
    <xf numFmtId="0" fontId="2" fillId="3" borderId="0"/>
    <xf numFmtId="0" fontId="2" fillId="3" borderId="0"/>
    <xf numFmtId="0" fontId="6" fillId="3" borderId="0"/>
    <xf numFmtId="43" fontId="6" fillId="3" borderId="0" applyFont="0" applyFill="0" applyBorder="0" applyAlignment="0" applyProtection="0"/>
    <xf numFmtId="0" fontId="1" fillId="3" borderId="0"/>
    <xf numFmtId="0" fontId="1" fillId="3" borderId="0"/>
    <xf numFmtId="0" fontId="6" fillId="3" borderId="0"/>
  </cellStyleXfs>
  <cellXfs count="21">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0" fontId="0" fillId="0" borderId="0" xfId="0" applyAlignment="1">
      <alignment wrapText="1"/>
    </xf>
    <xf numFmtId="43" fontId="0" fillId="0" borderId="0" xfId="1" applyFont="1"/>
    <xf numFmtId="2" fontId="0" fillId="0" borderId="0" xfId="0" applyNumberFormat="1"/>
    <xf numFmtId="43" fontId="0" fillId="0" borderId="0" xfId="1" applyFont="1" applyFill="1" applyAlignment="1"/>
    <xf numFmtId="0" fontId="7" fillId="3" borderId="0" xfId="2" applyFill="1" applyAlignment="1"/>
    <xf numFmtId="0" fontId="7" fillId="0" borderId="0" xfId="2" applyAlignment="1"/>
    <xf numFmtId="2" fontId="0" fillId="0" borderId="0" xfId="1" applyNumberFormat="1" applyFont="1" applyFill="1" applyAlignment="1"/>
    <xf numFmtId="0" fontId="0" fillId="0" borderId="0" xfId="3" applyFont="1" applyFill="1"/>
    <xf numFmtId="0" fontId="7" fillId="0" borderId="0" xfId="2" applyAlignment="1">
      <alignment wrapText="1"/>
    </xf>
    <xf numFmtId="43" fontId="0" fillId="0" borderId="0" xfId="0" applyNumberFormat="1"/>
    <xf numFmtId="2" fontId="0" fillId="0" borderId="0" xfId="1" applyNumberFormat="1" applyFont="1"/>
    <xf numFmtId="2" fontId="0" fillId="5" borderId="0" xfId="0" applyNumberFormat="1" applyFill="1"/>
    <xf numFmtId="43" fontId="0" fillId="3" borderId="0" xfId="1" applyFont="1" applyFill="1" applyAlignment="1"/>
    <xf numFmtId="14" fontId="0" fillId="0" borderId="0" xfId="0" applyNumberFormat="1"/>
    <xf numFmtId="0" fontId="7" fillId="0" borderId="0" xfId="2" applyFill="1" applyAlignment="1"/>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2">
    <cellStyle name="Hipervínculo" xfId="2" builtinId="8"/>
    <cellStyle name="Hipervínculo 2" xfId="4" xr:uid="{651A37BB-0FEF-4575-886F-564A9C7F9A54}"/>
    <cellStyle name="Millares" xfId="1" builtinId="3"/>
    <cellStyle name="Millares 2" xfId="14" xr:uid="{35A7D22C-28A5-4B2B-B8AF-D920C8251D73}"/>
    <cellStyle name="Millares 3" xfId="18" xr:uid="{358DCBA5-E145-4FF9-B0DD-7CFAC605B70A}"/>
    <cellStyle name="Normal" xfId="0" builtinId="0"/>
    <cellStyle name="Normal 10" xfId="17" xr:uid="{BA7EBBE7-60B7-468F-BF78-3712A03068BF}"/>
    <cellStyle name="Normal 11" xfId="21" xr:uid="{1CADC7A8-A0B5-4F48-9C27-45BEBB0A2DDC}"/>
    <cellStyle name="Normal 2" xfId="3" xr:uid="{3703BDCB-E58E-4DD2-B61A-7D1CE262C461}"/>
    <cellStyle name="Normal 2 2" xfId="11" xr:uid="{D00D986E-534B-4539-A263-7DD0B006F513}"/>
    <cellStyle name="Normal 2 2 2" xfId="16" xr:uid="{BA654BB4-9778-4E05-8A79-F74EB60F81A1}"/>
    <cellStyle name="Normal 2 2 3" xfId="20" xr:uid="{53B73CEB-8FEB-4AD4-AAFA-E46B31B15685}"/>
    <cellStyle name="Normal 2 3" xfId="7" xr:uid="{8160A3E7-1E29-4D66-82F0-BAF2DE5A5BB2}"/>
    <cellStyle name="Normal 2 3 2" xfId="15" xr:uid="{797E9344-B945-41CC-BD7E-FD0CAC1EA5F5}"/>
    <cellStyle name="Normal 2 3 3" xfId="19" xr:uid="{0EB3B475-C3D3-43B5-94F1-1D2FF4119B68}"/>
    <cellStyle name="Normal 3" xfId="6" xr:uid="{7C65D848-B5CD-4DDA-B4B6-9C3F7176183F}"/>
    <cellStyle name="Normal 4" xfId="8" xr:uid="{FBD1F111-2FD7-44B7-B656-86596D8A9B08}"/>
    <cellStyle name="Normal 5" xfId="9" xr:uid="{9A16497E-19C7-4CB7-B04D-E138F11AB39D}"/>
    <cellStyle name="Normal 6" xfId="10" xr:uid="{A4AE9375-91E8-42BA-B1F0-3C903BF36559}"/>
    <cellStyle name="Normal 7" xfId="5" xr:uid="{1682136D-81A9-4B38-B30D-3CC222CC545F}"/>
    <cellStyle name="Normal 8" xfId="12" xr:uid="{FA4101BA-990A-4446-AD52-EB2CC5125BBC}"/>
    <cellStyle name="Normal 9" xfId="13" xr:uid="{3ADA9D2A-1CD0-4AEE-95A4-800D19FDBD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3" Type="http://schemas.openxmlformats.org/officeDocument/2006/relationships/externalLinkPath" Target="../../PET%202025/4.%2084%20XIV/LTAIPSLP84XVI%2008%202025.xlsx" TargetMode="External"/><Relationship Id="rId2" Type="http://schemas.openxmlformats.org/officeDocument/2006/relationships/externalLinkPath" Target="file:///H:\PETS%20CEGAIP\PET%202025\4.%2084%20XIV\LTAIPSLP84XVI%2008%202025.xlsx" TargetMode="External"/><Relationship Id="rId1" Type="http://schemas.openxmlformats.org/officeDocument/2006/relationships/externalLinkPath" Target="/PETS%20CEGAIP/PET%202025/4.%2084%20XIV/LTAIPSLP84XVI%2008%20202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relativeUrl r:id="rId3"/>
    </xxl21:alternateUrls>
    <sheetNames>
      <sheetName val="Reporte de Formatos"/>
      <sheetName val="Hidden_1"/>
      <sheetName val="Hidden_2"/>
    </sheetNames>
    <sheetDataSet>
      <sheetData sheetId="0"/>
      <sheetData sheetId="1"/>
      <sheetData sheetId="2">
        <row r="1">
          <cell r="A1" t="str">
            <v>Hombre</v>
          </cell>
        </row>
        <row r="2">
          <cell r="A2" t="str">
            <v>Mujer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6A66B31AA396444A06258E0D00759F35/$File/M-32+05+2026+INFORME.pdf" TargetMode="External"/><Relationship Id="rId1" Type="http://schemas.openxmlformats.org/officeDocument/2006/relationships/hyperlink" Target="http://www.cegaipslp.org.mx/HV2026.nsf/nombre_de_la_vista/793CBE9091B860D406258E0D00752ECF/$File/M-53+04+2026+INFORM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22"/>
  <sheetViews>
    <sheetView tabSelected="1" topLeftCell="AC11" zoomScaleNormal="100" workbookViewId="0">
      <selection activeCell="A8" sqref="A8:AJ19"/>
    </sheetView>
  </sheetViews>
  <sheetFormatPr baseColWidth="10" defaultColWidth="8.7109375" defaultRowHeight="15" x14ac:dyDescent="0.25"/>
  <cols>
    <col min="1" max="1" width="8" bestFit="1" customWidth="1"/>
    <col min="2" max="3" width="13.85546875" customWidth="1"/>
    <col min="4" max="4" width="26.5703125" customWidth="1"/>
    <col min="5" max="5" width="8" customWidth="1"/>
    <col min="6" max="6" width="17" customWidth="1"/>
    <col min="7" max="7" width="13.42578125" customWidth="1"/>
    <col min="8" max="8" width="31.140625" customWidth="1"/>
    <col min="9" max="9" width="26.140625" bestFit="1" customWidth="1"/>
    <col min="10" max="10" width="10.85546875" customWidth="1"/>
    <col min="11" max="11" width="11.140625" customWidth="1"/>
    <col min="12" max="12" width="8.42578125" customWidth="1"/>
    <col min="13" max="13" width="8.85546875" customWidth="1"/>
    <col min="14" max="14" width="37.85546875" customWidth="1"/>
    <col min="15" max="15" width="13.5703125" customWidth="1"/>
    <col min="16" max="16" width="12.85546875" customWidth="1"/>
    <col min="17" max="17" width="12.85546875" style="5" customWidth="1"/>
    <col min="18" max="18" width="7.85546875" customWidth="1"/>
    <col min="19" max="19" width="15.5703125" customWidth="1"/>
    <col min="20" max="20" width="14.85546875" customWidth="1"/>
    <col min="21" max="21" width="12.7109375" customWidth="1"/>
    <col min="22" max="22" width="18.5703125" bestFit="1" customWidth="1"/>
    <col min="23" max="23" width="17.28515625" style="3" bestFit="1" customWidth="1"/>
    <col min="24" max="24" width="47" customWidth="1"/>
    <col min="25" max="26" width="12.28515625" customWidth="1"/>
    <col min="27" max="27" width="12.140625" customWidth="1"/>
    <col min="28" max="29" width="12" customWidth="1"/>
    <col min="30" max="30" width="11.7109375" customWidth="1"/>
    <col min="31" max="31" width="44.28515625" customWidth="1"/>
    <col min="32" max="32" width="12.5703125" customWidth="1"/>
    <col min="33" max="33" width="44.85546875" customWidth="1"/>
    <col min="34" max="34" width="21.42578125" customWidth="1"/>
    <col min="35" max="35" width="15.5703125" customWidth="1"/>
    <col min="36" max="36" width="78.42578125" customWidth="1"/>
    <col min="38" max="38" width="8.5703125" customWidth="1"/>
  </cols>
  <sheetData>
    <row r="1" spans="1:36" hidden="1" x14ac:dyDescent="0.25">
      <c r="A1" t="s">
        <v>0</v>
      </c>
    </row>
    <row r="2" spans="1:36" x14ac:dyDescent="0.25">
      <c r="A2" s="18" t="s">
        <v>1</v>
      </c>
      <c r="B2" s="19"/>
      <c r="C2" s="19"/>
      <c r="D2" s="18" t="s">
        <v>2</v>
      </c>
      <c r="E2" s="19"/>
      <c r="F2" s="19"/>
      <c r="G2" s="18" t="s">
        <v>3</v>
      </c>
      <c r="H2" s="19"/>
      <c r="I2" s="19"/>
    </row>
    <row r="3" spans="1:36" x14ac:dyDescent="0.25">
      <c r="A3" s="20" t="s">
        <v>4</v>
      </c>
      <c r="B3" s="19"/>
      <c r="C3" s="19"/>
      <c r="D3" s="20" t="s">
        <v>5</v>
      </c>
      <c r="E3" s="19"/>
      <c r="F3" s="19"/>
      <c r="G3" s="20" t="s">
        <v>6</v>
      </c>
      <c r="H3" s="19"/>
      <c r="I3" s="19"/>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s="5" t="s">
        <v>12</v>
      </c>
      <c r="R4" t="s">
        <v>7</v>
      </c>
      <c r="S4" t="s">
        <v>7</v>
      </c>
      <c r="T4" t="s">
        <v>7</v>
      </c>
      <c r="U4" t="s">
        <v>7</v>
      </c>
      <c r="V4" t="s">
        <v>7</v>
      </c>
      <c r="W4" s="3"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s="5" t="s">
        <v>33</v>
      </c>
      <c r="R5" t="s">
        <v>34</v>
      </c>
      <c r="S5" t="s">
        <v>35</v>
      </c>
      <c r="T5" t="s">
        <v>36</v>
      </c>
      <c r="U5" t="s">
        <v>37</v>
      </c>
      <c r="V5" t="s">
        <v>38</v>
      </c>
      <c r="W5" s="3" t="s">
        <v>39</v>
      </c>
      <c r="X5" t="s">
        <v>40</v>
      </c>
      <c r="Y5" t="s">
        <v>41</v>
      </c>
      <c r="Z5" t="s">
        <v>42</v>
      </c>
      <c r="AA5" t="s">
        <v>43</v>
      </c>
      <c r="AB5" t="s">
        <v>44</v>
      </c>
      <c r="AC5" t="s">
        <v>45</v>
      </c>
      <c r="AD5" t="s">
        <v>46</v>
      </c>
      <c r="AE5" t="s">
        <v>47</v>
      </c>
      <c r="AF5" t="s">
        <v>48</v>
      </c>
      <c r="AG5" t="s">
        <v>49</v>
      </c>
      <c r="AH5" t="s">
        <v>50</v>
      </c>
      <c r="AI5" t="s">
        <v>51</v>
      </c>
      <c r="AJ5" t="s">
        <v>52</v>
      </c>
    </row>
    <row r="6" spans="1:36" x14ac:dyDescent="0.25">
      <c r="A6" s="18" t="s">
        <v>53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row>
    <row r="7" spans="1:36" s="3" customFormat="1" ht="99" customHeight="1"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118</v>
      </c>
      <c r="AG7" s="2" t="s">
        <v>85</v>
      </c>
      <c r="AH7" s="2" t="s">
        <v>86</v>
      </c>
      <c r="AI7" s="2" t="s">
        <v>87</v>
      </c>
      <c r="AJ7" s="2" t="s">
        <v>88</v>
      </c>
    </row>
    <row r="8" spans="1:36" ht="45" x14ac:dyDescent="0.25">
      <c r="A8">
        <v>2026</v>
      </c>
      <c r="B8" s="16">
        <v>46143</v>
      </c>
      <c r="C8" s="16">
        <v>46173</v>
      </c>
      <c r="D8" t="s">
        <v>90</v>
      </c>
      <c r="E8">
        <v>4115</v>
      </c>
      <c r="F8" t="s">
        <v>198</v>
      </c>
      <c r="G8" t="s">
        <v>198</v>
      </c>
      <c r="H8" t="s">
        <v>199</v>
      </c>
      <c r="I8" t="s">
        <v>122</v>
      </c>
      <c r="J8" t="s">
        <v>123</v>
      </c>
      <c r="K8" t="s">
        <v>124</v>
      </c>
      <c r="L8" t="s">
        <v>100</v>
      </c>
      <c r="M8" t="s">
        <v>102</v>
      </c>
      <c r="N8" t="s">
        <v>125</v>
      </c>
      <c r="O8" t="s">
        <v>104</v>
      </c>
      <c r="P8">
        <v>15</v>
      </c>
      <c r="Q8" s="9">
        <f>P8*AB8</f>
        <v>58562.596874999996</v>
      </c>
      <c r="R8" t="s">
        <v>116</v>
      </c>
      <c r="S8" t="s">
        <v>119</v>
      </c>
      <c r="T8" t="s">
        <v>119</v>
      </c>
      <c r="U8" t="s">
        <v>116</v>
      </c>
      <c r="V8" t="s">
        <v>116</v>
      </c>
      <c r="W8" t="s">
        <v>116</v>
      </c>
      <c r="X8" t="str">
        <f>+N8</f>
        <v>VIATICOS ASISTENCIA A PREMIO AL MERITO ECOLOGICO EN LA EXPO RESIDUOS 2026</v>
      </c>
      <c r="Y8" s="16">
        <v>46084</v>
      </c>
      <c r="Z8" s="16">
        <v>46086</v>
      </c>
      <c r="AA8">
        <v>1</v>
      </c>
      <c r="AB8" s="9">
        <f>(981.73+1067.84+1722+1722+4091+8730+577+578+6000+36997.2)/(1+P8)</f>
        <v>3904.1731249999998</v>
      </c>
      <c r="AC8" s="6">
        <f>17145.23+604.52</f>
        <v>17749.75</v>
      </c>
      <c r="AD8" s="16">
        <v>46104</v>
      </c>
      <c r="AE8" s="11" t="s">
        <v>187</v>
      </c>
      <c r="AF8">
        <v>1</v>
      </c>
      <c r="AG8" s="17" t="s">
        <v>120</v>
      </c>
      <c r="AH8" s="16" t="s">
        <v>117</v>
      </c>
      <c r="AI8" s="16">
        <v>45815</v>
      </c>
      <c r="AJ8" s="10" t="s">
        <v>121</v>
      </c>
    </row>
    <row r="9" spans="1:36" ht="45" x14ac:dyDescent="0.25">
      <c r="A9">
        <v>2026</v>
      </c>
      <c r="B9" s="16">
        <v>46143</v>
      </c>
      <c r="C9" s="16">
        <v>46173</v>
      </c>
      <c r="D9" t="s">
        <v>89</v>
      </c>
      <c r="E9">
        <v>4132</v>
      </c>
      <c r="F9" t="s">
        <v>200</v>
      </c>
      <c r="G9" t="s">
        <v>200</v>
      </c>
      <c r="H9" t="s">
        <v>201</v>
      </c>
      <c r="I9" t="s">
        <v>127</v>
      </c>
      <c r="J9" t="s">
        <v>128</v>
      </c>
      <c r="K9" t="s">
        <v>129</v>
      </c>
      <c r="L9" t="s">
        <v>100</v>
      </c>
      <c r="M9" t="s">
        <v>102</v>
      </c>
      <c r="N9" t="s">
        <v>130</v>
      </c>
      <c r="O9" t="s">
        <v>104</v>
      </c>
      <c r="P9">
        <v>5</v>
      </c>
      <c r="Q9" s="9">
        <f t="shared" ref="Q9:Q19" si="0">P9*AB9</f>
        <v>97352.1</v>
      </c>
      <c r="R9" t="s">
        <v>116</v>
      </c>
      <c r="S9" t="s">
        <v>119</v>
      </c>
      <c r="T9" t="s">
        <v>119</v>
      </c>
      <c r="U9" t="s">
        <v>116</v>
      </c>
      <c r="V9" t="s">
        <v>132</v>
      </c>
      <c r="W9" s="3" t="s">
        <v>131</v>
      </c>
      <c r="X9" t="str">
        <f t="shared" ref="X9:X19" si="1">+N9</f>
        <v>Curso Incendios Forestales impartido en Cd de Tijuana, Mexico.</v>
      </c>
      <c r="Y9" s="16">
        <v>46061</v>
      </c>
      <c r="Z9" s="16">
        <v>46065</v>
      </c>
      <c r="AA9">
        <f>+AA8+1</f>
        <v>2</v>
      </c>
      <c r="AB9" s="9">
        <f>(1842.11+2700.39+5230+159+696.01+423+722+396+1002+4205+2088+613+4332.01+38268+47+47+47+47+5313+5313+5313+5313+5313+5313+720+720+720+720+720+720+17760)/(1+P9)</f>
        <v>19470.420000000002</v>
      </c>
      <c r="AC9" s="6">
        <f>42602+138.89+11.11</f>
        <v>42752</v>
      </c>
      <c r="AD9" s="16">
        <v>46084</v>
      </c>
      <c r="AE9" s="11" t="s">
        <v>186</v>
      </c>
      <c r="AF9">
        <f>+AF8+1</f>
        <v>2</v>
      </c>
      <c r="AG9" s="17" t="s">
        <v>120</v>
      </c>
      <c r="AH9" s="16" t="s">
        <v>117</v>
      </c>
      <c r="AI9" s="16">
        <v>45815</v>
      </c>
      <c r="AJ9" s="10" t="s">
        <v>121</v>
      </c>
    </row>
    <row r="10" spans="1:36" ht="45" x14ac:dyDescent="0.25">
      <c r="A10">
        <v>2026</v>
      </c>
      <c r="B10" s="16">
        <v>46143</v>
      </c>
      <c r="C10" s="16">
        <v>46173</v>
      </c>
      <c r="D10" t="s">
        <v>91</v>
      </c>
      <c r="E10">
        <v>4076</v>
      </c>
      <c r="F10" t="s">
        <v>202</v>
      </c>
      <c r="G10" t="s">
        <v>202</v>
      </c>
      <c r="H10" t="s">
        <v>203</v>
      </c>
      <c r="I10" t="s">
        <v>133</v>
      </c>
      <c r="J10" t="s">
        <v>134</v>
      </c>
      <c r="K10" t="s">
        <v>135</v>
      </c>
      <c r="L10" t="s">
        <v>100</v>
      </c>
      <c r="M10" t="s">
        <v>102</v>
      </c>
      <c r="N10" t="s">
        <v>136</v>
      </c>
      <c r="O10" t="s">
        <v>104</v>
      </c>
      <c r="P10">
        <v>0</v>
      </c>
      <c r="Q10" s="9">
        <f t="shared" si="0"/>
        <v>0</v>
      </c>
      <c r="R10" t="s">
        <v>116</v>
      </c>
      <c r="S10" t="s">
        <v>119</v>
      </c>
      <c r="T10" t="s">
        <v>119</v>
      </c>
      <c r="U10" t="s">
        <v>116</v>
      </c>
      <c r="V10" t="s">
        <v>119</v>
      </c>
      <c r="W10" s="3" t="s">
        <v>137</v>
      </c>
      <c r="X10" t="str">
        <f t="shared" si="1"/>
        <v>VIÁTICOS CON MOTIVO DE COMISIÓN EL DÍA 31 DE MARZO DEL AÑO EN CURSO AL MUNICIPIO DE XILITLA, SAN LUIS POTOSI, PARA RECOGER Y TRASLADAR LOS INSTRUMENTOS MUSICALES DONADOS POR LA ORGANIZACIÓN XILITLENSE PARA LAS ARTES, LA CULTURA Y LA CIENCIA, A.C., EN BENEFICIO DE LA ESCUELA MUNICIPAL DE FORMACIÓN MUSICAL.</v>
      </c>
      <c r="Y10" s="16">
        <v>46112</v>
      </c>
      <c r="Z10" s="16">
        <v>46112</v>
      </c>
      <c r="AA10">
        <f t="shared" ref="AA10:AA20" si="2">+AA9+1</f>
        <v>3</v>
      </c>
      <c r="AB10" s="9">
        <f>(63+183+63+51+168+51+1450.06+335+183+211+104+211+104+35)/(1+P10)</f>
        <v>3212.06</v>
      </c>
      <c r="AC10" s="6">
        <v>800</v>
      </c>
      <c r="AD10" s="16">
        <v>46132</v>
      </c>
      <c r="AE10" s="11" t="s">
        <v>188</v>
      </c>
      <c r="AF10">
        <f t="shared" ref="AF10:AF20" si="3">+AF9+1</f>
        <v>3</v>
      </c>
      <c r="AG10" s="17" t="s">
        <v>120</v>
      </c>
      <c r="AH10" s="16" t="s">
        <v>117</v>
      </c>
      <c r="AI10" s="16">
        <v>45815</v>
      </c>
      <c r="AJ10" s="10" t="s">
        <v>121</v>
      </c>
    </row>
    <row r="11" spans="1:36" ht="45" x14ac:dyDescent="0.25">
      <c r="A11">
        <v>2026</v>
      </c>
      <c r="B11" s="16">
        <v>46143</v>
      </c>
      <c r="C11" s="16">
        <v>46173</v>
      </c>
      <c r="D11" t="s">
        <v>99</v>
      </c>
      <c r="E11">
        <v>12100</v>
      </c>
      <c r="F11" t="s">
        <v>212</v>
      </c>
      <c r="G11" t="s">
        <v>212</v>
      </c>
      <c r="H11" t="s">
        <v>212</v>
      </c>
      <c r="I11" t="s">
        <v>138</v>
      </c>
      <c r="J11" t="s">
        <v>139</v>
      </c>
      <c r="K11" t="s">
        <v>140</v>
      </c>
      <c r="L11" t="s">
        <v>100</v>
      </c>
      <c r="M11" t="s">
        <v>102</v>
      </c>
      <c r="N11" t="s">
        <v>136</v>
      </c>
      <c r="O11" t="s">
        <v>104</v>
      </c>
      <c r="P11">
        <v>0</v>
      </c>
      <c r="Q11" s="9">
        <f t="shared" si="0"/>
        <v>0</v>
      </c>
      <c r="R11" t="s">
        <v>116</v>
      </c>
      <c r="S11" t="s">
        <v>119</v>
      </c>
      <c r="T11" t="s">
        <v>119</v>
      </c>
      <c r="U11" t="s">
        <v>116</v>
      </c>
      <c r="V11" t="s">
        <v>119</v>
      </c>
      <c r="W11" s="3" t="s">
        <v>137</v>
      </c>
      <c r="X11" t="str">
        <f t="shared" si="1"/>
        <v>VIÁTICOS CON MOTIVO DE COMISIÓN EL DÍA 31 DE MARZO DEL AÑO EN CURSO AL MUNICIPIO DE XILITLA, SAN LUIS POTOSI, PARA RECOGER Y TRASLADAR LOS INSTRUMENTOS MUSICALES DONADOS POR LA ORGANIZACIÓN XILITLENSE PARA LAS ARTES, LA CULTURA Y LA CIENCIA, A.C., EN BENEFICIO DE LA ESCUELA MUNICIPAL DE FORMACIÓN MUSICAL.</v>
      </c>
      <c r="Y11" s="16">
        <v>46112</v>
      </c>
      <c r="Z11" s="16">
        <v>46112</v>
      </c>
      <c r="AA11">
        <f t="shared" si="2"/>
        <v>4</v>
      </c>
      <c r="AB11" s="9">
        <f>(330+272.01+342.5)/(1+P11)</f>
        <v>944.51</v>
      </c>
      <c r="AC11" s="6">
        <v>55.5</v>
      </c>
      <c r="AD11" s="16">
        <v>46132</v>
      </c>
      <c r="AE11" s="11" t="s">
        <v>189</v>
      </c>
      <c r="AF11">
        <f t="shared" si="3"/>
        <v>4</v>
      </c>
      <c r="AG11" s="17" t="s">
        <v>120</v>
      </c>
      <c r="AH11" s="16" t="s">
        <v>117</v>
      </c>
      <c r="AI11" s="16">
        <v>45815</v>
      </c>
      <c r="AJ11" s="10" t="s">
        <v>121</v>
      </c>
    </row>
    <row r="12" spans="1:36" ht="45" x14ac:dyDescent="0.25">
      <c r="A12">
        <v>2026</v>
      </c>
      <c r="B12" s="16">
        <v>46143</v>
      </c>
      <c r="C12" s="16">
        <v>46173</v>
      </c>
      <c r="D12" t="s">
        <v>89</v>
      </c>
      <c r="E12">
        <v>4138</v>
      </c>
      <c r="F12" t="s">
        <v>204</v>
      </c>
      <c r="G12" t="s">
        <v>205</v>
      </c>
      <c r="H12" t="s">
        <v>206</v>
      </c>
      <c r="I12" t="s">
        <v>142</v>
      </c>
      <c r="J12" t="s">
        <v>143</v>
      </c>
      <c r="K12" t="s">
        <v>144</v>
      </c>
      <c r="L12" t="s">
        <v>101</v>
      </c>
      <c r="M12" t="s">
        <v>102</v>
      </c>
      <c r="N12" t="s">
        <v>141</v>
      </c>
      <c r="O12" t="s">
        <v>104</v>
      </c>
      <c r="P12">
        <v>3</v>
      </c>
      <c r="Q12" s="9">
        <f t="shared" si="0"/>
        <v>2627.0550000000003</v>
      </c>
      <c r="R12" t="s">
        <v>116</v>
      </c>
      <c r="S12" t="s">
        <v>119</v>
      </c>
      <c r="T12" t="s">
        <v>119</v>
      </c>
      <c r="U12" t="s">
        <v>116</v>
      </c>
      <c r="V12" t="s">
        <v>116</v>
      </c>
      <c r="W12" t="s">
        <v>116</v>
      </c>
      <c r="X12" t="str">
        <f t="shared" si="1"/>
        <v>VIÁTICOS PARA 4 PAX DE LA DIRECCIÓN PARA ASISTIR A LA CONMEMORACIÓN DE LOS 80 AÑOS DE LA UNESCO EL DÍA 24 DE MARZO DE 2026 EN LA CDMX.</v>
      </c>
      <c r="Y12" s="16">
        <v>46105</v>
      </c>
      <c r="Z12" s="16">
        <v>46105</v>
      </c>
      <c r="AA12">
        <f t="shared" si="2"/>
        <v>5</v>
      </c>
      <c r="AB12" s="9">
        <f>(1000+914.96+69+58+178+225.28+139.5+918)/(1+P12)</f>
        <v>875.68500000000006</v>
      </c>
      <c r="AC12" s="6">
        <f>2477.54+19.72</f>
        <v>2497.2599999999998</v>
      </c>
      <c r="AD12" s="16">
        <v>46132</v>
      </c>
      <c r="AE12" s="11" t="s">
        <v>190</v>
      </c>
      <c r="AF12">
        <f t="shared" si="3"/>
        <v>5</v>
      </c>
      <c r="AG12" s="17" t="s">
        <v>120</v>
      </c>
      <c r="AH12" s="16" t="s">
        <v>117</v>
      </c>
      <c r="AI12" s="16">
        <v>45815</v>
      </c>
      <c r="AJ12" s="10" t="s">
        <v>121</v>
      </c>
    </row>
    <row r="13" spans="1:36" ht="45" x14ac:dyDescent="0.25">
      <c r="A13">
        <v>2026</v>
      </c>
      <c r="B13" s="16">
        <v>46143</v>
      </c>
      <c r="C13" s="16">
        <v>46173</v>
      </c>
      <c r="D13" t="s">
        <v>89</v>
      </c>
      <c r="E13">
        <v>4132</v>
      </c>
      <c r="F13" t="s">
        <v>200</v>
      </c>
      <c r="G13" t="s">
        <v>200</v>
      </c>
      <c r="H13" t="s">
        <v>201</v>
      </c>
      <c r="I13" t="s">
        <v>127</v>
      </c>
      <c r="J13" t="s">
        <v>128</v>
      </c>
      <c r="K13" t="s">
        <v>129</v>
      </c>
      <c r="L13" t="s">
        <v>100</v>
      </c>
      <c r="M13" t="s">
        <v>102</v>
      </c>
      <c r="N13" t="s">
        <v>150</v>
      </c>
      <c r="O13" t="s">
        <v>104</v>
      </c>
      <c r="P13">
        <v>0</v>
      </c>
      <c r="Q13" s="9">
        <f t="shared" si="0"/>
        <v>0</v>
      </c>
      <c r="R13" t="s">
        <v>116</v>
      </c>
      <c r="S13" t="s">
        <v>119</v>
      </c>
      <c r="T13" t="s">
        <v>119</v>
      </c>
      <c r="U13" t="s">
        <v>116</v>
      </c>
      <c r="V13" t="s">
        <v>151</v>
      </c>
      <c r="W13" s="3" t="s">
        <v>152</v>
      </c>
      <c r="X13" t="str">
        <f t="shared" si="1"/>
        <v>CURSO Y TALLERES "TEMPORADA DE LLUVIAS Y CICLONES TROPICALES" EN BOCA DEL RIO, VERACRUZ, IMPARTIDO POR SISTEMA NACIONAL DE PROTECCIÓN CIVIL.</v>
      </c>
      <c r="Y13" s="16">
        <v>46134</v>
      </c>
      <c r="Z13" s="16">
        <v>46136</v>
      </c>
      <c r="AA13">
        <f t="shared" si="2"/>
        <v>6</v>
      </c>
      <c r="AB13" s="9">
        <f>(4837.01+335+6980+365+314+300+705+100+2825+204+2005+313+4779)/(1+P13)</f>
        <v>24062.010000000002</v>
      </c>
      <c r="AC13" s="6">
        <v>12037</v>
      </c>
      <c r="AD13" s="16">
        <v>46150</v>
      </c>
      <c r="AE13" s="11" t="s">
        <v>191</v>
      </c>
      <c r="AF13">
        <f t="shared" si="3"/>
        <v>6</v>
      </c>
      <c r="AG13" s="17" t="s">
        <v>120</v>
      </c>
      <c r="AH13" s="16" t="s">
        <v>117</v>
      </c>
      <c r="AI13" s="16">
        <v>45815</v>
      </c>
      <c r="AJ13" s="10" t="s">
        <v>121</v>
      </c>
    </row>
    <row r="14" spans="1:36" ht="45" x14ac:dyDescent="0.25">
      <c r="A14">
        <v>2026</v>
      </c>
      <c r="B14" s="16">
        <v>46143</v>
      </c>
      <c r="C14" s="16">
        <v>46173</v>
      </c>
      <c r="D14" t="s">
        <v>89</v>
      </c>
      <c r="E14">
        <v>4138</v>
      </c>
      <c r="F14" t="s">
        <v>204</v>
      </c>
      <c r="G14" t="s">
        <v>205</v>
      </c>
      <c r="H14" t="s">
        <v>206</v>
      </c>
      <c r="I14" t="s">
        <v>142</v>
      </c>
      <c r="J14" t="s">
        <v>143</v>
      </c>
      <c r="K14" t="s">
        <v>144</v>
      </c>
      <c r="L14" t="s">
        <v>101</v>
      </c>
      <c r="M14" t="s">
        <v>102</v>
      </c>
      <c r="N14" t="s">
        <v>154</v>
      </c>
      <c r="O14" t="s">
        <v>104</v>
      </c>
      <c r="P14">
        <v>3</v>
      </c>
      <c r="Q14" s="9">
        <f t="shared" si="0"/>
        <v>21032.287500000002</v>
      </c>
      <c r="R14" t="s">
        <v>116</v>
      </c>
      <c r="S14" t="s">
        <v>119</v>
      </c>
      <c r="T14" t="s">
        <v>119</v>
      </c>
      <c r="U14" t="s">
        <v>116</v>
      </c>
      <c r="V14" t="s">
        <v>119</v>
      </c>
      <c r="W14" s="3" t="s">
        <v>153</v>
      </c>
      <c r="X14" t="str">
        <f t="shared" si="1"/>
        <v>VIÁTICOS PARA ASISTIR EN LA PRESENTACIÓNDEL FESTIVAL SAN LUIS EN PRIMAVERA 2026, EN LOS MUNICIPIOS DE MATEHUALA, RIOVERDE Y CD. VALLES LOS DÍAS 25 Y 26 DE MARZO DE 2026</v>
      </c>
      <c r="Y14" s="16">
        <v>46106</v>
      </c>
      <c r="Z14" s="16">
        <v>46107</v>
      </c>
      <c r="AA14">
        <f t="shared" si="2"/>
        <v>7</v>
      </c>
      <c r="AB14" s="9">
        <f>(750.31+643.43+63+183+183+63+211+105+104+500+3648.01+3650+780.01+830.28+9830+1499+5000.01)/(1+P14)</f>
        <v>7010.7625000000007</v>
      </c>
      <c r="AC14" s="6">
        <v>21956.95</v>
      </c>
      <c r="AD14" s="16">
        <v>46155</v>
      </c>
      <c r="AE14" s="11" t="s">
        <v>192</v>
      </c>
      <c r="AF14">
        <f t="shared" si="3"/>
        <v>7</v>
      </c>
      <c r="AG14" s="17" t="s">
        <v>120</v>
      </c>
      <c r="AH14" s="16" t="s">
        <v>117</v>
      </c>
      <c r="AI14" s="16">
        <v>45815</v>
      </c>
      <c r="AJ14" s="10" t="s">
        <v>121</v>
      </c>
    </row>
    <row r="15" spans="1:36" ht="45" x14ac:dyDescent="0.25">
      <c r="A15">
        <v>2026</v>
      </c>
      <c r="B15" s="16">
        <v>46143</v>
      </c>
      <c r="C15" s="16">
        <v>46173</v>
      </c>
      <c r="D15" t="s">
        <v>89</v>
      </c>
      <c r="E15">
        <v>4138</v>
      </c>
      <c r="F15" t="s">
        <v>205</v>
      </c>
      <c r="G15" t="s">
        <v>205</v>
      </c>
      <c r="H15" t="s">
        <v>207</v>
      </c>
      <c r="I15" t="s">
        <v>156</v>
      </c>
      <c r="J15" t="s">
        <v>157</v>
      </c>
      <c r="K15" t="s">
        <v>158</v>
      </c>
      <c r="L15" t="s">
        <v>100</v>
      </c>
      <c r="M15" t="s">
        <v>102</v>
      </c>
      <c r="N15" t="s">
        <v>155</v>
      </c>
      <c r="O15" t="s">
        <v>104</v>
      </c>
      <c r="P15">
        <v>0</v>
      </c>
      <c r="Q15" s="9">
        <f t="shared" si="0"/>
        <v>0</v>
      </c>
      <c r="R15" t="s">
        <v>116</v>
      </c>
      <c r="S15" t="s">
        <v>119</v>
      </c>
      <c r="T15" t="s">
        <v>119</v>
      </c>
      <c r="U15" t="s">
        <v>116</v>
      </c>
      <c r="V15" t="s">
        <v>116</v>
      </c>
      <c r="W15" t="s">
        <v>116</v>
      </c>
      <c r="X15" t="str">
        <f t="shared" si="1"/>
        <v>GASTOS A COMPROBAR POR COMISION A LA CIUDAD DE MEXICO PARA ATENDER AUDITORIA INTEGRAL LOS DIAS 12 Y 13 DE ENERO DE 2026</v>
      </c>
      <c r="Y15" s="16">
        <v>46034</v>
      </c>
      <c r="Z15" s="16">
        <v>46035</v>
      </c>
      <c r="AA15">
        <f t="shared" si="2"/>
        <v>8</v>
      </c>
      <c r="AB15" s="9">
        <f>(2157+2157+1140+777+1001+911+1876+3566+636+500)/(1+P15)</f>
        <v>14721</v>
      </c>
      <c r="AC15" s="6">
        <f>71+443</f>
        <v>514</v>
      </c>
      <c r="AD15" s="16">
        <v>46160</v>
      </c>
      <c r="AE15" s="11" t="s">
        <v>193</v>
      </c>
      <c r="AF15">
        <f t="shared" si="3"/>
        <v>8</v>
      </c>
      <c r="AG15" s="17" t="s">
        <v>120</v>
      </c>
      <c r="AH15" s="16" t="s">
        <v>117</v>
      </c>
      <c r="AI15" s="16">
        <v>45815</v>
      </c>
      <c r="AJ15" s="10" t="s">
        <v>121</v>
      </c>
    </row>
    <row r="16" spans="1:36" ht="45" x14ac:dyDescent="0.25">
      <c r="A16">
        <v>2026</v>
      </c>
      <c r="B16" s="16">
        <v>46143</v>
      </c>
      <c r="C16" s="16">
        <v>46173</v>
      </c>
      <c r="D16" t="s">
        <v>89</v>
      </c>
      <c r="E16">
        <v>4138</v>
      </c>
      <c r="F16" t="s">
        <v>204</v>
      </c>
      <c r="G16" t="s">
        <v>205</v>
      </c>
      <c r="H16" t="s">
        <v>206</v>
      </c>
      <c r="I16" t="s">
        <v>142</v>
      </c>
      <c r="J16" t="s">
        <v>143</v>
      </c>
      <c r="K16" t="s">
        <v>144</v>
      </c>
      <c r="L16" t="s">
        <v>101</v>
      </c>
      <c r="M16" t="s">
        <v>102</v>
      </c>
      <c r="N16" t="s">
        <v>159</v>
      </c>
      <c r="O16" t="s">
        <v>104</v>
      </c>
      <c r="P16">
        <v>1</v>
      </c>
      <c r="Q16" s="9">
        <f t="shared" si="0"/>
        <v>12855.5</v>
      </c>
      <c r="R16" t="s">
        <v>116</v>
      </c>
      <c r="S16" t="s">
        <v>119</v>
      </c>
      <c r="T16" t="s">
        <v>119</v>
      </c>
      <c r="U16" t="s">
        <v>116</v>
      </c>
      <c r="V16" t="s">
        <v>160</v>
      </c>
      <c r="W16" s="3" t="s">
        <v>160</v>
      </c>
      <c r="X16" t="str">
        <f t="shared" si="1"/>
        <v>VIÁTICOS PARA 2 PAX PARA ASISTIR A LA ASAMBLEA GENERAL ORDINARIA DE LA ASOCIACIÓN NACIONAL DE CIUDADES MEXICANAS DEL PATRIMONIO MUNIDAL EL DÍA 10 DE ABRIL DEL AÑO EN CURSO EN CAMPECHE, CAMP.</v>
      </c>
      <c r="Y16" s="16">
        <v>46122</v>
      </c>
      <c r="Z16" s="16">
        <v>46122</v>
      </c>
      <c r="AA16">
        <f>+AA15+1</f>
        <v>9</v>
      </c>
      <c r="AB16" s="9">
        <f>(7034+7034+816+1425+222+778+555+1455+6392)/(1+P16)</f>
        <v>12855.5</v>
      </c>
      <c r="AC16" s="6">
        <v>6781</v>
      </c>
      <c r="AD16" s="16">
        <v>46160</v>
      </c>
      <c r="AE16" s="11" t="s">
        <v>194</v>
      </c>
      <c r="AF16">
        <f t="shared" si="3"/>
        <v>9</v>
      </c>
      <c r="AG16" s="17" t="s">
        <v>120</v>
      </c>
      <c r="AH16" s="16" t="s">
        <v>117</v>
      </c>
      <c r="AI16" s="16">
        <v>45815</v>
      </c>
      <c r="AJ16" s="10" t="s">
        <v>121</v>
      </c>
    </row>
    <row r="17" spans="1:36" ht="45" x14ac:dyDescent="0.25">
      <c r="A17">
        <v>2026</v>
      </c>
      <c r="B17" s="16">
        <v>46143</v>
      </c>
      <c r="C17" s="16">
        <v>46173</v>
      </c>
      <c r="D17" t="s">
        <v>91</v>
      </c>
      <c r="E17">
        <v>4123</v>
      </c>
      <c r="F17" t="s">
        <v>208</v>
      </c>
      <c r="G17" t="s">
        <v>209</v>
      </c>
      <c r="H17" t="s">
        <v>210</v>
      </c>
      <c r="I17" t="s">
        <v>161</v>
      </c>
      <c r="J17" t="s">
        <v>162</v>
      </c>
      <c r="K17" t="s">
        <v>163</v>
      </c>
      <c r="L17" t="s">
        <v>101</v>
      </c>
      <c r="M17" t="s">
        <v>102</v>
      </c>
      <c r="N17" t="s">
        <v>166</v>
      </c>
      <c r="O17" t="s">
        <v>104</v>
      </c>
      <c r="P17">
        <v>3</v>
      </c>
      <c r="Q17" s="9">
        <f t="shared" si="0"/>
        <v>8017.8225000000002</v>
      </c>
      <c r="R17" t="s">
        <v>116</v>
      </c>
      <c r="S17" t="s">
        <v>119</v>
      </c>
      <c r="T17" t="s">
        <v>119</v>
      </c>
      <c r="U17" t="s">
        <v>116</v>
      </c>
      <c r="V17" t="s">
        <v>165</v>
      </c>
      <c r="W17" s="3" t="s">
        <v>164</v>
      </c>
      <c r="X17" t="str">
        <f t="shared" si="1"/>
        <v>VIATICOS PARA 4 TRABAJADORES DEL SMDIF COMISONADOS PARA EL PROYECTO "ALMAS EN LIBERTAD, CON EL DIF DE LA CAPITAL" DEL MES DE ABRIL</v>
      </c>
      <c r="Y17" s="16">
        <v>46140</v>
      </c>
      <c r="Z17" s="16">
        <v>46143</v>
      </c>
      <c r="AA17">
        <f t="shared" si="2"/>
        <v>10</v>
      </c>
      <c r="AB17" s="9">
        <f>(1059.97+504.98+219.99+265+1268+1790+495+350+135+35.5+245.99+839+157.5+285.5+470+119+470+1980)/(1+P17)</f>
        <v>2672.6075000000001</v>
      </c>
      <c r="AC17" s="15">
        <v>2109.5700000000002</v>
      </c>
      <c r="AD17" s="16">
        <v>46162</v>
      </c>
      <c r="AE17" s="11" t="s">
        <v>195</v>
      </c>
      <c r="AF17">
        <f t="shared" si="3"/>
        <v>10</v>
      </c>
      <c r="AG17" s="17" t="s">
        <v>120</v>
      </c>
      <c r="AH17" s="16" t="s">
        <v>117</v>
      </c>
      <c r="AI17" s="16">
        <v>45815</v>
      </c>
      <c r="AJ17" s="10" t="s">
        <v>121</v>
      </c>
    </row>
    <row r="18" spans="1:36" ht="45" x14ac:dyDescent="0.25">
      <c r="A18">
        <v>2026</v>
      </c>
      <c r="B18" s="16">
        <v>46143</v>
      </c>
      <c r="C18" s="16">
        <v>46173</v>
      </c>
      <c r="D18" t="s">
        <v>89</v>
      </c>
      <c r="E18">
        <v>4138</v>
      </c>
      <c r="F18" t="s">
        <v>205</v>
      </c>
      <c r="G18" t="s">
        <v>205</v>
      </c>
      <c r="H18" t="s">
        <v>211</v>
      </c>
      <c r="I18" t="s">
        <v>168</v>
      </c>
      <c r="J18" t="s">
        <v>169</v>
      </c>
      <c r="K18" t="s">
        <v>170</v>
      </c>
      <c r="L18" t="s">
        <v>100</v>
      </c>
      <c r="M18" t="s">
        <v>102</v>
      </c>
      <c r="N18" t="s">
        <v>167</v>
      </c>
      <c r="O18" t="s">
        <v>104</v>
      </c>
      <c r="P18">
        <v>0</v>
      </c>
      <c r="Q18" s="9">
        <f t="shared" si="0"/>
        <v>0</v>
      </c>
      <c r="R18" t="s">
        <v>116</v>
      </c>
      <c r="S18" t="s">
        <v>119</v>
      </c>
      <c r="T18" t="s">
        <v>119</v>
      </c>
      <c r="U18" t="s">
        <v>116</v>
      </c>
      <c r="V18" t="s">
        <v>171</v>
      </c>
      <c r="W18" s="3" t="s">
        <v>172</v>
      </c>
      <c r="X18" t="str">
        <f t="shared" ref="X18" si="4">+N18</f>
        <v>Viáticos para asistencia al Tianguis Turístico a realizarse del 27 al 30 de abril en Acapulco, Guerrero, para la difusión y promoción de Turismo Deportivo en la Ciudad de San Luis Potosí</v>
      </c>
      <c r="Y18" s="16">
        <v>46139</v>
      </c>
      <c r="Z18" s="16">
        <v>46142</v>
      </c>
      <c r="AA18">
        <f>+AA17+1</f>
        <v>11</v>
      </c>
      <c r="AB18" s="9">
        <f>(12454.3+1300+960+1933+960+20634.54+1096+500+600+400+400+400+400+400+400+600)/(1+P18)</f>
        <v>43437.84</v>
      </c>
      <c r="AC18" s="15">
        <v>0</v>
      </c>
      <c r="AD18" s="16">
        <v>46167</v>
      </c>
      <c r="AE18" s="11" t="s">
        <v>196</v>
      </c>
      <c r="AF18">
        <f t="shared" si="3"/>
        <v>11</v>
      </c>
      <c r="AG18" s="17" t="s">
        <v>120</v>
      </c>
      <c r="AH18" s="16" t="s">
        <v>117</v>
      </c>
      <c r="AI18" s="16">
        <v>45815</v>
      </c>
      <c r="AJ18" s="10" t="s">
        <v>121</v>
      </c>
    </row>
    <row r="19" spans="1:36" ht="45" x14ac:dyDescent="0.25">
      <c r="A19">
        <v>2026</v>
      </c>
      <c r="B19" s="16">
        <v>46143</v>
      </c>
      <c r="C19" s="16">
        <v>46173</v>
      </c>
      <c r="D19" t="s">
        <v>99</v>
      </c>
      <c r="E19">
        <v>12100</v>
      </c>
      <c r="F19" t="s">
        <v>212</v>
      </c>
      <c r="G19" t="s">
        <v>212</v>
      </c>
      <c r="H19" t="s">
        <v>212</v>
      </c>
      <c r="I19" t="s">
        <v>145</v>
      </c>
      <c r="J19" t="s">
        <v>146</v>
      </c>
      <c r="K19" t="s">
        <v>147</v>
      </c>
      <c r="L19" t="s">
        <v>100</v>
      </c>
      <c r="M19" t="s">
        <v>102</v>
      </c>
      <c r="N19" t="s">
        <v>173</v>
      </c>
      <c r="O19" t="s">
        <v>105</v>
      </c>
      <c r="P19">
        <v>0</v>
      </c>
      <c r="Q19" s="9">
        <f t="shared" si="0"/>
        <v>0</v>
      </c>
      <c r="R19" t="s">
        <v>116</v>
      </c>
      <c r="S19" t="s">
        <v>119</v>
      </c>
      <c r="T19" t="s">
        <v>119</v>
      </c>
      <c r="U19" t="s">
        <v>148</v>
      </c>
      <c r="V19" t="s">
        <v>149</v>
      </c>
      <c r="W19" s="3" t="s">
        <v>148</v>
      </c>
      <c r="X19" t="str">
        <f>+N19</f>
        <v>VIATICOS PARA 6 PERSONAS PARA ACUDIR A MADRID, ESPAÑA AL EVENTO DE FITUR 2026 DEL 15 AL 26 DE ENERO DE 2026, EL SR. VICTOR MANUEL COMPRUEBA UNA PARTE DE GASTOS.</v>
      </c>
      <c r="Y19" s="16">
        <v>46037</v>
      </c>
      <c r="Z19" s="16">
        <v>46049</v>
      </c>
      <c r="AA19">
        <f t="shared" si="2"/>
        <v>12</v>
      </c>
      <c r="AB19" s="9">
        <f>11018.19+2592+1050+380+4807.05+1740+5460+612+1232+235+100+2246.29+203.72+186.12+207.99+54+105.28+2039.97+81.55+224.64+3297.7+1062.83+2751.46+228.76+450.36+515.61+75.4+703.8+224.64+1042.89+208.15+184.28+512.81+598.83+204.93+198.09+209.24+308.02+348.96+328.27+192.79+218.27+179.15+519.35+315.89</f>
        <v>49456.279999999992</v>
      </c>
      <c r="AC19" s="15">
        <v>0</v>
      </c>
      <c r="AD19" s="16">
        <v>46080</v>
      </c>
      <c r="AE19" s="11" t="s">
        <v>197</v>
      </c>
      <c r="AF19">
        <f t="shared" si="3"/>
        <v>12</v>
      </c>
      <c r="AG19" s="17" t="s">
        <v>120</v>
      </c>
      <c r="AH19" s="16" t="s">
        <v>117</v>
      </c>
      <c r="AI19" s="16">
        <v>45815</v>
      </c>
      <c r="AJ19" s="10" t="s">
        <v>121</v>
      </c>
    </row>
    <row r="20" spans="1:36" x14ac:dyDescent="0.25">
      <c r="B20" s="16"/>
      <c r="C20" s="16"/>
      <c r="Q20" s="9"/>
      <c r="Y20" s="16"/>
      <c r="Z20" s="16"/>
      <c r="AB20" s="9"/>
      <c r="AC20" s="15"/>
      <c r="AD20" s="16"/>
      <c r="AE20" s="11"/>
      <c r="AG20" s="17"/>
      <c r="AH20" s="16"/>
      <c r="AI20" s="16"/>
      <c r="AJ20" s="10"/>
    </row>
    <row r="21" spans="1:36" x14ac:dyDescent="0.25">
      <c r="Q21" s="14" t="s">
        <v>126</v>
      </c>
    </row>
    <row r="22" spans="1:36" x14ac:dyDescent="0.25">
      <c r="AG22" s="7"/>
    </row>
  </sheetData>
  <mergeCells count="7">
    <mergeCell ref="A6:AJ6"/>
    <mergeCell ref="A2:C2"/>
    <mergeCell ref="D2:F2"/>
    <mergeCell ref="G2:I2"/>
    <mergeCell ref="A3:C3"/>
    <mergeCell ref="D3:F3"/>
    <mergeCell ref="G3:I3"/>
  </mergeCells>
  <phoneticPr fontId="8" type="noConversion"/>
  <dataValidations count="4">
    <dataValidation type="list" allowBlank="1" showErrorMessage="1" sqref="D8:D159" xr:uid="{00000000-0002-0000-0000-000000000000}">
      <formula1>Hidden_13</formula1>
    </dataValidation>
    <dataValidation type="list" allowBlank="1" showErrorMessage="1" sqref="L8:L159" xr:uid="{00000000-0002-0000-0000-000001000000}">
      <formula1>Hidden_211</formula1>
    </dataValidation>
    <dataValidation type="list" allowBlank="1" showErrorMessage="1" sqref="M8:M159" xr:uid="{00000000-0002-0000-0000-000002000000}">
      <formula1>Hidden_312</formula1>
    </dataValidation>
    <dataValidation type="list" allowBlank="1" showErrorMessage="1" sqref="O8:O159" xr:uid="{00000000-0002-0000-0000-000003000000}">
      <formula1>Hidden_414</formula1>
    </dataValidation>
  </dataValidations>
  <hyperlinks>
    <hyperlink ref="AE11" r:id="rId1" xr:uid="{A5DFF852-9A71-45A7-A934-0BFB3F351665}"/>
    <hyperlink ref="AE19" r:id="rId2" xr:uid="{9E75C33F-761D-4E87-8374-B98D4ABD8B8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7109375" defaultRowHeight="15" x14ac:dyDescent="0.25"/>
  <sheetData>
    <row r="1" spans="1:1" x14ac:dyDescent="0.25">
      <c r="A1" t="s">
        <v>89</v>
      </c>
    </row>
    <row r="2" spans="1:1" x14ac:dyDescent="0.25">
      <c r="A2" t="s">
        <v>90</v>
      </c>
    </row>
    <row r="3" spans="1:1" x14ac:dyDescent="0.25">
      <c r="A3" t="s">
        <v>91</v>
      </c>
    </row>
    <row r="4" spans="1:1" x14ac:dyDescent="0.25">
      <c r="A4" t="s">
        <v>92</v>
      </c>
    </row>
    <row r="5" spans="1:1" x14ac:dyDescent="0.25">
      <c r="A5" t="s">
        <v>93</v>
      </c>
    </row>
    <row r="6" spans="1:1" x14ac:dyDescent="0.25">
      <c r="A6" t="s">
        <v>94</v>
      </c>
    </row>
    <row r="7" spans="1:1" x14ac:dyDescent="0.25">
      <c r="A7" t="s">
        <v>95</v>
      </c>
    </row>
    <row r="8" spans="1:1" x14ac:dyDescent="0.25">
      <c r="A8" t="s">
        <v>96</v>
      </c>
    </row>
    <row r="9" spans="1:1" x14ac:dyDescent="0.25">
      <c r="A9" t="s">
        <v>97</v>
      </c>
    </row>
    <row r="10" spans="1:1" x14ac:dyDescent="0.25">
      <c r="A10" t="s">
        <v>98</v>
      </c>
    </row>
    <row r="11" spans="1:1" x14ac:dyDescent="0.25">
      <c r="A11"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109375" defaultRowHeight="15" x14ac:dyDescent="0.25"/>
  <sheetData>
    <row r="1" spans="1:1" x14ac:dyDescent="0.25">
      <c r="A1" t="s">
        <v>100</v>
      </c>
    </row>
    <row r="2" spans="1:1" x14ac:dyDescent="0.25">
      <c r="A2"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109375" defaultRowHeight="15" x14ac:dyDescent="0.25"/>
  <sheetData>
    <row r="1" spans="1:1" x14ac:dyDescent="0.25">
      <c r="A1" t="s">
        <v>102</v>
      </c>
    </row>
    <row r="2" spans="1:1" x14ac:dyDescent="0.25">
      <c r="A2"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109375" defaultRowHeight="15" x14ac:dyDescent="0.25"/>
  <sheetData>
    <row r="1" spans="1:1" x14ac:dyDescent="0.25">
      <c r="A1" t="s">
        <v>104</v>
      </c>
    </row>
    <row r="2" spans="1:1" x14ac:dyDescent="0.25">
      <c r="A2" t="s">
        <v>105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9"/>
  <sheetViews>
    <sheetView topLeftCell="A3" workbookViewId="0">
      <selection activeCell="A4" sqref="A4:D15"/>
    </sheetView>
  </sheetViews>
  <sheetFormatPr baseColWidth="10" defaultColWidth="8.7109375" defaultRowHeight="15" x14ac:dyDescent="0.25"/>
  <cols>
    <col min="1" max="1" width="3.42578125" bestFit="1" customWidth="1"/>
    <col min="2" max="2" width="22.42578125" customWidth="1"/>
    <col min="3" max="4" width="25.85546875" customWidth="1"/>
    <col min="6" max="6" width="10.140625" bestFit="1" customWidth="1"/>
  </cols>
  <sheetData>
    <row r="1" spans="1:6" hidden="1" x14ac:dyDescent="0.25">
      <c r="B1" t="s">
        <v>7</v>
      </c>
      <c r="C1" t="s">
        <v>10</v>
      </c>
      <c r="D1" t="s">
        <v>12</v>
      </c>
    </row>
    <row r="2" spans="1:6" hidden="1" x14ac:dyDescent="0.25">
      <c r="B2" t="s">
        <v>106</v>
      </c>
      <c r="C2" t="s">
        <v>107</v>
      </c>
      <c r="D2" t="s">
        <v>108</v>
      </c>
    </row>
    <row r="3" spans="1:6" ht="75" x14ac:dyDescent="0.25">
      <c r="A3" s="1" t="s">
        <v>109</v>
      </c>
      <c r="B3" s="1" t="s">
        <v>110</v>
      </c>
      <c r="C3" s="1" t="s">
        <v>111</v>
      </c>
      <c r="D3" s="1" t="s">
        <v>112</v>
      </c>
    </row>
    <row r="4" spans="1:6" x14ac:dyDescent="0.25">
      <c r="A4">
        <f>+'Reporte de Formatos'!AA8</f>
        <v>1</v>
      </c>
      <c r="B4">
        <v>37500</v>
      </c>
      <c r="C4" t="s">
        <v>115</v>
      </c>
      <c r="D4" s="13">
        <f>+'Reporte de Formatos'!AB8+'Reporte de Formatos'!Q8</f>
        <v>62466.77</v>
      </c>
    </row>
    <row r="5" spans="1:6" x14ac:dyDescent="0.25">
      <c r="A5">
        <f>+'Reporte de Formatos'!AA9</f>
        <v>2</v>
      </c>
      <c r="B5">
        <v>37500</v>
      </c>
      <c r="C5" t="s">
        <v>115</v>
      </c>
      <c r="D5" s="13">
        <f>+'Reporte de Formatos'!AB9+'Reporte de Formatos'!Q9</f>
        <v>116822.52</v>
      </c>
    </row>
    <row r="6" spans="1:6" x14ac:dyDescent="0.25">
      <c r="A6">
        <f>+'Reporte de Formatos'!AA10</f>
        <v>3</v>
      </c>
      <c r="B6">
        <v>37500</v>
      </c>
      <c r="C6" t="s">
        <v>115</v>
      </c>
      <c r="D6" s="13">
        <f>+'Reporte de Formatos'!AB10+'Reporte de Formatos'!Q10</f>
        <v>3212.06</v>
      </c>
      <c r="F6" s="12"/>
    </row>
    <row r="7" spans="1:6" x14ac:dyDescent="0.25">
      <c r="A7">
        <f>+'Reporte de Formatos'!AA11</f>
        <v>4</v>
      </c>
      <c r="B7">
        <v>37500</v>
      </c>
      <c r="C7" t="s">
        <v>115</v>
      </c>
      <c r="D7" s="13">
        <f>+'Reporte de Formatos'!AB11+'Reporte de Formatos'!Q11</f>
        <v>944.51</v>
      </c>
    </row>
    <row r="8" spans="1:6" x14ac:dyDescent="0.25">
      <c r="A8">
        <f>+'Reporte de Formatos'!AA12</f>
        <v>5</v>
      </c>
      <c r="B8">
        <v>37500</v>
      </c>
      <c r="C8" t="s">
        <v>115</v>
      </c>
      <c r="D8" s="13">
        <f>+'Reporte de Formatos'!AB12+'Reporte de Formatos'!Q12</f>
        <v>3502.7400000000002</v>
      </c>
    </row>
    <row r="9" spans="1:6" x14ac:dyDescent="0.25">
      <c r="A9">
        <f>+'Reporte de Formatos'!AA13</f>
        <v>6</v>
      </c>
      <c r="B9">
        <v>37500</v>
      </c>
      <c r="C9" t="s">
        <v>115</v>
      </c>
      <c r="D9" s="13">
        <f>+'Reporte de Formatos'!AB13+'Reporte de Formatos'!Q13</f>
        <v>24062.010000000002</v>
      </c>
    </row>
    <row r="10" spans="1:6" x14ac:dyDescent="0.25">
      <c r="A10">
        <f>+'Reporte de Formatos'!AA14</f>
        <v>7</v>
      </c>
      <c r="B10">
        <v>37500</v>
      </c>
      <c r="C10" t="s">
        <v>115</v>
      </c>
      <c r="D10" s="13">
        <f>+'Reporte de Formatos'!AB14+'Reporte de Formatos'!Q14</f>
        <v>28043.050000000003</v>
      </c>
    </row>
    <row r="11" spans="1:6" x14ac:dyDescent="0.25">
      <c r="A11">
        <f>+'Reporte de Formatos'!AA15</f>
        <v>8</v>
      </c>
      <c r="B11">
        <v>37500</v>
      </c>
      <c r="C11" t="s">
        <v>115</v>
      </c>
      <c r="D11" s="13">
        <f>+'Reporte de Formatos'!AB15+'Reporte de Formatos'!Q15</f>
        <v>14721</v>
      </c>
    </row>
    <row r="12" spans="1:6" x14ac:dyDescent="0.25">
      <c r="A12">
        <f>+'Reporte de Formatos'!AA16</f>
        <v>9</v>
      </c>
      <c r="B12">
        <v>37500</v>
      </c>
      <c r="C12" t="s">
        <v>115</v>
      </c>
      <c r="D12" s="13">
        <f>+'Reporte de Formatos'!AB16+'Reporte de Formatos'!Q16</f>
        <v>25711</v>
      </c>
    </row>
    <row r="13" spans="1:6" x14ac:dyDescent="0.25">
      <c r="A13">
        <f>+'Reporte de Formatos'!AA17</f>
        <v>10</v>
      </c>
      <c r="B13">
        <v>37500</v>
      </c>
      <c r="C13" t="s">
        <v>115</v>
      </c>
      <c r="D13" s="13">
        <f>+'Reporte de Formatos'!AB17+'Reporte de Formatos'!Q17</f>
        <v>10690.43</v>
      </c>
    </row>
    <row r="14" spans="1:6" x14ac:dyDescent="0.25">
      <c r="A14">
        <f>+'Reporte de Formatos'!AA18</f>
        <v>11</v>
      </c>
      <c r="B14">
        <v>37500</v>
      </c>
      <c r="C14" t="s">
        <v>115</v>
      </c>
      <c r="D14" s="13">
        <f>+'Reporte de Formatos'!AB18+'Reporte de Formatos'!Q18</f>
        <v>43437.84</v>
      </c>
    </row>
    <row r="15" spans="1:6" x14ac:dyDescent="0.25">
      <c r="A15">
        <f>+'Reporte de Formatos'!AA19</f>
        <v>12</v>
      </c>
      <c r="B15">
        <v>37500</v>
      </c>
      <c r="C15" t="s">
        <v>115</v>
      </c>
      <c r="D15" s="13">
        <f>+'Reporte de Formatos'!AB19+'Reporte de Formatos'!Q19</f>
        <v>49456.279999999992</v>
      </c>
    </row>
    <row r="16" spans="1:6" x14ac:dyDescent="0.25">
      <c r="D16" s="13"/>
    </row>
    <row r="17" spans="4:4" x14ac:dyDescent="0.25">
      <c r="D17" s="4"/>
    </row>
    <row r="18" spans="4:4" x14ac:dyDescent="0.25">
      <c r="D18" s="4"/>
    </row>
    <row r="19" spans="4:4" x14ac:dyDescent="0.25">
      <c r="D19"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21"/>
  <sheetViews>
    <sheetView topLeftCell="A3" workbookViewId="0">
      <selection activeCell="B15" sqref="A4:B15"/>
    </sheetView>
  </sheetViews>
  <sheetFormatPr baseColWidth="10" defaultColWidth="8.7109375" defaultRowHeight="15" x14ac:dyDescent="0.25"/>
  <cols>
    <col min="1" max="1" width="3.42578125" bestFit="1" customWidth="1"/>
    <col min="2" max="2" width="80.28515625" style="3" customWidth="1"/>
  </cols>
  <sheetData>
    <row r="1" spans="1:2" hidden="1" x14ac:dyDescent="0.25">
      <c r="B1" s="3" t="s">
        <v>14</v>
      </c>
    </row>
    <row r="2" spans="1:2" hidden="1" x14ac:dyDescent="0.25">
      <c r="B2" s="3" t="s">
        <v>113</v>
      </c>
    </row>
    <row r="3" spans="1:2" x14ac:dyDescent="0.25">
      <c r="A3" s="1" t="s">
        <v>109</v>
      </c>
      <c r="B3" s="1" t="s">
        <v>114</v>
      </c>
    </row>
    <row r="4" spans="1:2" x14ac:dyDescent="0.25">
      <c r="A4">
        <f>+'Reporte de Formatos'!AF8</f>
        <v>1</v>
      </c>
      <c r="B4" s="8" t="s">
        <v>174</v>
      </c>
    </row>
    <row r="5" spans="1:2" x14ac:dyDescent="0.25">
      <c r="A5">
        <f>+'Reporte de Formatos'!AF9</f>
        <v>2</v>
      </c>
      <c r="B5" s="8" t="s">
        <v>175</v>
      </c>
    </row>
    <row r="6" spans="1:2" x14ac:dyDescent="0.25">
      <c r="A6">
        <f>+'Reporte de Formatos'!AF10</f>
        <v>3</v>
      </c>
      <c r="B6" s="8" t="s">
        <v>176</v>
      </c>
    </row>
    <row r="7" spans="1:2" x14ac:dyDescent="0.25">
      <c r="A7">
        <f>+'Reporte de Formatos'!AF11</f>
        <v>4</v>
      </c>
      <c r="B7" s="8" t="s">
        <v>177</v>
      </c>
    </row>
    <row r="8" spans="1:2" x14ac:dyDescent="0.25">
      <c r="A8">
        <f>+'Reporte de Formatos'!AF12</f>
        <v>5</v>
      </c>
      <c r="B8" s="8" t="s">
        <v>178</v>
      </c>
    </row>
    <row r="9" spans="1:2" x14ac:dyDescent="0.25">
      <c r="A9">
        <f>+'Reporte de Formatos'!AF13</f>
        <v>6</v>
      </c>
      <c r="B9" s="8" t="s">
        <v>179</v>
      </c>
    </row>
    <row r="10" spans="1:2" x14ac:dyDescent="0.25">
      <c r="A10">
        <f>+'Reporte de Formatos'!AF14</f>
        <v>7</v>
      </c>
      <c r="B10" s="8" t="s">
        <v>180</v>
      </c>
    </row>
    <row r="11" spans="1:2" x14ac:dyDescent="0.25">
      <c r="A11">
        <f>+'Reporte de Formatos'!AF15</f>
        <v>8</v>
      </c>
      <c r="B11" s="8" t="s">
        <v>181</v>
      </c>
    </row>
    <row r="12" spans="1:2" x14ac:dyDescent="0.25">
      <c r="A12">
        <f>+'Reporte de Formatos'!AF16</f>
        <v>9</v>
      </c>
      <c r="B12" s="8" t="s">
        <v>182</v>
      </c>
    </row>
    <row r="13" spans="1:2" x14ac:dyDescent="0.25">
      <c r="A13">
        <f>+'Reporte de Formatos'!AF17</f>
        <v>10</v>
      </c>
      <c r="B13" s="8" t="s">
        <v>183</v>
      </c>
    </row>
    <row r="14" spans="1:2" x14ac:dyDescent="0.25">
      <c r="A14">
        <f>+'Reporte de Formatos'!AF18</f>
        <v>11</v>
      </c>
      <c r="B14" s="8" t="s">
        <v>184</v>
      </c>
    </row>
    <row r="15" spans="1:2" x14ac:dyDescent="0.25">
      <c r="A15">
        <f>+'Reporte de Formatos'!AF19</f>
        <v>12</v>
      </c>
      <c r="B15" s="8" t="s">
        <v>185</v>
      </c>
    </row>
    <row r="16" spans="1:2" x14ac:dyDescent="0.25">
      <c r="B16" s="8"/>
    </row>
    <row r="17" spans="2:2" x14ac:dyDescent="0.25">
      <c r="B17" s="8"/>
    </row>
    <row r="18" spans="2:2" x14ac:dyDescent="0.25">
      <c r="B18" s="7"/>
    </row>
    <row r="19" spans="2:2" x14ac:dyDescent="0.25">
      <c r="B19" s="8"/>
    </row>
    <row r="20" spans="2:2" x14ac:dyDescent="0.25">
      <c r="B20" s="8"/>
    </row>
    <row r="21" spans="2:2" x14ac:dyDescent="0.25">
      <c r="B21" s="8"/>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Tesoreria01</cp:lastModifiedBy>
  <dcterms:created xsi:type="dcterms:W3CDTF">2024-03-21T16:49:34Z</dcterms:created>
  <dcterms:modified xsi:type="dcterms:W3CDTF">2026-06-10T18:36:40Z</dcterms:modified>
</cp:coreProperties>
</file>